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showInkAnnotation="0" autoCompressPictures="0"/>
  <bookViews>
    <workbookView xWindow="0" yWindow="0" windowWidth="25600" windowHeight="1606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8" i="1" l="1"/>
  <c r="C27" i="1"/>
  <c r="D27" i="1"/>
  <c r="A24" i="1"/>
  <c r="A27" i="1"/>
  <c r="B24" i="1"/>
  <c r="G13" i="1"/>
  <c r="C24" i="1"/>
  <c r="D8" i="1"/>
  <c r="E13" i="1"/>
  <c r="C13" i="1"/>
  <c r="A13" i="1"/>
</calcChain>
</file>

<file path=xl/sharedStrings.xml><?xml version="1.0" encoding="utf-8"?>
<sst xmlns="http://schemas.openxmlformats.org/spreadsheetml/2006/main" count="20" uniqueCount="20">
  <si>
    <t>GIORNO</t>
  </si>
  <si>
    <t>MESE</t>
  </si>
  <si>
    <t>ANNO</t>
  </si>
  <si>
    <t>EQUAZIONE DEL TEMPO</t>
  </si>
  <si>
    <t>ALBA</t>
  </si>
  <si>
    <t>MEZZOGIORNO</t>
  </si>
  <si>
    <t>TRAMONTO</t>
  </si>
  <si>
    <t>LATITUDINE</t>
  </si>
  <si>
    <t>LONGITUDINE</t>
  </si>
  <si>
    <t>AOD</t>
  </si>
  <si>
    <t>OD</t>
  </si>
  <si>
    <t>N° ORE DI LUCE</t>
  </si>
  <si>
    <t>EMIPERIODO DI LUCE</t>
  </si>
  <si>
    <t>DATA</t>
  </si>
  <si>
    <t>DECLINAZIONE MAX</t>
  </si>
  <si>
    <t>GIORNO DELL'ANNO</t>
  </si>
  <si>
    <t>DECLINAZIONE SECONDO FORMULA DI COUPER</t>
  </si>
  <si>
    <t>N° GIORNO DELL'ANNO</t>
  </si>
  <si>
    <t xml:space="preserve">(*) E' possibile calcolare il momento dell'alba, del tramonto e del mezzogiorno, ora locale, per qualsiasi località ricadente nel Fuso 1 (GMT +1). A tal fine è sufficiente inserire giorno, mese ed anno (così come nell'esempio) ed i corrispondenti valori di latitudine e longitudine nelle corrispondenti celle Excel. </t>
  </si>
  <si>
    <r>
      <t>ALBA E TRAMONTO AL LICEO "</t>
    </r>
    <r>
      <rPr>
        <b/>
        <sz val="24"/>
        <color rgb="FFFF0000"/>
        <rFont val="Calibri"/>
        <scheme val="minor"/>
      </rPr>
      <t>LEONARDO</t>
    </r>
    <r>
      <rPr>
        <b/>
        <sz val="24"/>
        <color theme="1"/>
        <rFont val="Calibri"/>
        <scheme val="minor"/>
      </rPr>
      <t>" (*)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</si>
</sst>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000"/>
    <numFmt numFmtId="165" formatCode="#,##0.000000"/>
  </numFmts>
  <fonts count="10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0"/>
      <name val="Calibri"/>
      <family val="2"/>
      <scheme val="minor"/>
    </font>
    <font>
      <sz val="18"/>
      <color theme="1"/>
      <name val="Calibri"/>
      <scheme val="minor"/>
    </font>
    <font>
      <sz val="14"/>
      <color rgb="FF222222"/>
      <name val="Arial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4"/>
      <color theme="1"/>
      <name val="Calibri"/>
      <scheme val="minor"/>
    </font>
    <font>
      <b/>
      <sz val="24"/>
      <color theme="1"/>
      <name val="Calibri"/>
      <scheme val="minor"/>
    </font>
    <font>
      <b/>
      <sz val="24"/>
      <color rgb="FFFF0000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9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5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 applyAlignment="1"/>
    <xf numFmtId="0" fontId="4" fillId="0" borderId="0" xfId="0" applyFont="1"/>
    <xf numFmtId="0" fontId="0" fillId="0" borderId="0" xfId="0" applyAlignment="1">
      <alignment wrapText="1"/>
    </xf>
    <xf numFmtId="164" fontId="0" fillId="0" borderId="0" xfId="0" applyNumberFormat="1"/>
    <xf numFmtId="165" fontId="0" fillId="0" borderId="0" xfId="0" applyNumberFormat="1"/>
    <xf numFmtId="0" fontId="0" fillId="0" borderId="0" xfId="0" applyFont="1" applyAlignment="1">
      <alignment horizontal="center" wrapText="1"/>
    </xf>
    <xf numFmtId="0" fontId="0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0" xfId="0" applyFont="1"/>
    <xf numFmtId="165" fontId="0" fillId="0" borderId="0" xfId="0" applyNumberFormat="1" applyAlignment="1">
      <alignment wrapText="1"/>
    </xf>
    <xf numFmtId="164" fontId="2" fillId="0" borderId="0" xfId="0" applyNumberFormat="1" applyFont="1" applyAlignment="1">
      <alignment wrapText="1"/>
    </xf>
    <xf numFmtId="164" fontId="0" fillId="0" borderId="0" xfId="0" applyNumberFormat="1" applyAlignment="1">
      <alignment wrapText="1"/>
    </xf>
    <xf numFmtId="0" fontId="1" fillId="0" borderId="0" xfId="0" applyFont="1" applyProtection="1">
      <protection locked="0"/>
    </xf>
    <xf numFmtId="164" fontId="1" fillId="0" borderId="0" xfId="0" applyNumberFormat="1" applyFont="1" applyProtection="1">
      <protection locked="0"/>
    </xf>
    <xf numFmtId="165" fontId="1" fillId="0" borderId="0" xfId="0" applyNumberFormat="1" applyFont="1" applyProtection="1">
      <protection locked="0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left" wrapText="1"/>
    </xf>
    <xf numFmtId="0" fontId="3" fillId="0" borderId="0" xfId="0" applyFont="1" applyAlignment="1" applyProtection="1">
      <protection hidden="1"/>
    </xf>
    <xf numFmtId="0" fontId="4" fillId="0" borderId="0" xfId="0" applyFont="1" applyProtection="1">
      <protection hidden="1"/>
    </xf>
    <xf numFmtId="0" fontId="0" fillId="0" borderId="0" xfId="0" applyProtection="1">
      <protection hidden="1"/>
    </xf>
  </cellXfs>
  <cellStyles count="1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workbookViewId="0">
      <selection activeCell="G13" activeCellId="5" sqref="A8 D8 A13 C13 E13 G13"/>
    </sheetView>
  </sheetViews>
  <sheetFormatPr baseColWidth="10" defaultRowHeight="15" x14ac:dyDescent="0"/>
  <cols>
    <col min="1" max="3" width="11" bestFit="1" customWidth="1"/>
    <col min="4" max="4" width="11.83203125" bestFit="1" customWidth="1"/>
  </cols>
  <sheetData>
    <row r="1" spans="1:9" ht="30">
      <c r="B1" s="20" t="s">
        <v>19</v>
      </c>
      <c r="C1" s="20"/>
      <c r="D1" s="20"/>
      <c r="E1" s="20"/>
      <c r="F1" s="20"/>
      <c r="G1" s="20"/>
      <c r="H1" s="20"/>
      <c r="I1" s="20"/>
    </row>
    <row r="2" spans="1:9" ht="23">
      <c r="B2" s="1"/>
      <c r="C2" s="1"/>
      <c r="D2" s="1"/>
      <c r="E2" s="1"/>
      <c r="F2" s="1"/>
      <c r="G2" s="1"/>
      <c r="H2" s="1"/>
      <c r="I2" s="1"/>
    </row>
    <row r="3" spans="1:9" ht="23">
      <c r="A3" t="s">
        <v>0</v>
      </c>
      <c r="B3" t="s">
        <v>1</v>
      </c>
      <c r="C3" t="s">
        <v>2</v>
      </c>
      <c r="I3" s="1"/>
    </row>
    <row r="4" spans="1:9" ht="23">
      <c r="A4" s="17">
        <v>25</v>
      </c>
      <c r="B4" s="17">
        <v>12</v>
      </c>
      <c r="C4" s="17">
        <v>2018</v>
      </c>
      <c r="I4" s="1"/>
    </row>
    <row r="5" spans="1:9" ht="23">
      <c r="A5" s="13"/>
      <c r="B5" s="13"/>
      <c r="C5" s="13"/>
      <c r="I5" s="1"/>
    </row>
    <row r="6" spans="1:9" ht="23">
      <c r="I6" s="1"/>
    </row>
    <row r="7" spans="1:9" ht="32">
      <c r="A7" s="4" t="s">
        <v>17</v>
      </c>
      <c r="B7" s="4" t="s">
        <v>7</v>
      </c>
      <c r="C7" s="4" t="s">
        <v>8</v>
      </c>
      <c r="D7" s="4" t="s">
        <v>3</v>
      </c>
      <c r="E7" s="4"/>
      <c r="F7" s="14"/>
      <c r="I7" s="1"/>
    </row>
    <row r="8" spans="1:9" ht="23">
      <c r="A8" s="22" t="str">
        <f>IF((C4/4)-INT(C4/4)=0,1+(IF(B4=1,SUM(0+A4),"")&amp;IF(B4=2,SUM(31+A4),"")&amp;IF(B4=3,SUM(59+A4),"")&amp;IF(B4=4,SUM(90+A4),"")&amp;IF(B4=5,SUM(120+A4),"")&amp;IF(B4=6,SUM(151+A4),"")&amp;IF(B4=7,SUM(181+A4),"")&amp;IF(B4=8,SUM(212+A4),"")&amp;IF(B4=9,SUM(243+A4),"")&amp;IF(B4=10,SUM(273+A4),"")&amp;IF(B4=11,SUM(304+A4),"")&amp;IF(B4=12,SUM(334+A4),"")),IF(B4=1,SUM(0+A4),"")&amp;IF(B4=2,SUM(31+A4),"")&amp;IF(B4=3,SUM(59+A4),"")&amp;IF(B4=4,SUM(90+A4),"")&amp;IF(B4=5,SUM(120+A4),"")&amp;IF(B4=6,SUM(151+A4),"")&amp;IF(B4=7,SUM(181+A4),"")&amp;IF(B4=8,SUM(212+A4),"")&amp;IF(B4=9,SUM(243+A4),"")&amp;IF(B4=10,SUM(273+A4),"")&amp;IF(B4=11,SUM(304+A4),"")&amp;IF(B4=12,SUM(334+A4),""))</f>
        <v>359</v>
      </c>
      <c r="B8" s="18">
        <v>37.721646</v>
      </c>
      <c r="C8" s="19">
        <v>15.193334999999999</v>
      </c>
      <c r="D8" s="23">
        <f xml:space="preserve"> -9.873*SIN(RADIANS((A8-81)*720/365.242))+7.655*SIN(RADIANS((A8-1)*360/365.242))</f>
        <v>0.42629035307285468</v>
      </c>
      <c r="F8" s="6"/>
      <c r="I8" s="1"/>
    </row>
    <row r="9" spans="1:9" ht="23">
      <c r="A9" s="2"/>
      <c r="B9" s="5"/>
      <c r="C9" s="6"/>
      <c r="D9" s="3"/>
      <c r="F9" s="6"/>
      <c r="I9" s="1"/>
    </row>
    <row r="10" spans="1:9" ht="23">
      <c r="A10" s="2"/>
      <c r="B10" s="5"/>
      <c r="C10" s="6"/>
      <c r="D10" s="3"/>
      <c r="F10" s="6"/>
      <c r="I10" s="1"/>
    </row>
    <row r="11" spans="1:9" ht="32">
      <c r="A11" t="s">
        <v>4</v>
      </c>
      <c r="C11" t="s">
        <v>5</v>
      </c>
      <c r="E11" t="s">
        <v>6</v>
      </c>
      <c r="G11" s="4" t="s">
        <v>11</v>
      </c>
      <c r="I11" s="1"/>
    </row>
    <row r="12" spans="1:9" ht="23">
      <c r="I12" s="1"/>
    </row>
    <row r="13" spans="1:9" ht="23">
      <c r="A13" s="24" t="str">
        <f>INT(SUM(24-G13)/2+(D8/60)+((15-C8)/15)-0.083333333)&amp;":"&amp;INT(((SUM(24-G13)/2+(D8/60)+((15-C8)/15)-0.083333333)-INT(SUM(24-G13)/2+(D8/60)+((15-C8)/15)-0.083333333))*60)&amp;":"&amp;INT(((((SUM(24-G13)/2+(D8/60)+((15-C8)/15)-0.083333333)-INT(SUM(24-G13)/2+(D8/60)+((15-C8)/15)-0.083333333))*60)-INT(((SUM(24-G13)/2+(D8/60)+((15-C8)/15)-0.083333333)-INT(SUM(24-G13)/2+(D8/60)+((15-C8)/15)-0.083333333))*60))*60)</f>
        <v>7:12:49</v>
      </c>
      <c r="C13" s="24" t="str">
        <f>INT((24-G13)/2 +C24+(D8/60)+((15-C8)/15))&amp;":"&amp;INT((((24-G13)/2 +C24+(D8/60)+((15-C8)/15))-INT((24-G13)/2 +C24+(D8/60)+((15-C8)/15)))*60)&amp;":"&amp;INT((((((24-G13)/2 +C24+(D8/60)+((15-C8)/15))-INT((24-G13)/2 +C24+(D8/60)+((15-C8)/15)))*60)-INT((((24-G13)/2 +C24+(D8/60)+((15-C8)/15))-INT((24-G13)/2 +C24+(D8/60)+((15-C8)/15)))*60))*60)</f>
        <v>11:59:39</v>
      </c>
      <c r="E13" s="24" t="str">
        <f>INT(24-(SUM(24-G13)/2)+(D8/60)+((15-C8)/15)+0.083333333)&amp;":"&amp;INT(((24-(SUM(24-G13)/2)+(D8/60)+((15-C8)/15)+0.083333333)-INT(24-(SUM(24-G13)/2)+(D8/60)+((15-C8)/15)+0.083333333))*60)&amp;":"&amp;INT(((((24-(SUM(24-G13)/2)+(D8/60)+((15-C8)/15)+0.083333333)-INT(24-(SUM(24-G13)/2)+(D8/60)+((15-C8)/15)+0.083333333))*60)-INT(((24-(SUM(24-G13)/2)+(D8/60)+((15-C8)/15)+0.083333333)-INT(24-(SUM(24-G13)/2)+(D8/60)+((15-C8)/15)+0.083333333))*60))*60)</f>
        <v>16:46:28</v>
      </c>
      <c r="G13" s="24">
        <f>SUM(12+(2*B24))</f>
        <v>9.3942550301700205</v>
      </c>
      <c r="I13" s="1"/>
    </row>
    <row r="17" spans="1:8">
      <c r="C17" s="4"/>
    </row>
    <row r="19" spans="1:8" ht="87" customHeight="1">
      <c r="A19" s="21" t="s">
        <v>18</v>
      </c>
      <c r="B19" s="21"/>
      <c r="C19" s="21"/>
      <c r="D19" s="21"/>
      <c r="E19" s="21"/>
      <c r="F19" s="21"/>
      <c r="G19" s="21"/>
      <c r="H19" s="21"/>
    </row>
    <row r="20" spans="1:8">
      <c r="A20" s="4"/>
      <c r="B20" s="4"/>
      <c r="C20" s="4"/>
      <c r="D20" s="4"/>
      <c r="E20" s="4"/>
      <c r="F20" s="4"/>
      <c r="G20" s="4"/>
      <c r="H20" s="4"/>
    </row>
    <row r="21" spans="1:8">
      <c r="A21" s="4"/>
      <c r="B21" s="4"/>
      <c r="C21" s="4"/>
      <c r="D21" s="4"/>
      <c r="E21" s="4"/>
      <c r="F21" s="4"/>
      <c r="G21" s="4"/>
      <c r="H21" s="4"/>
    </row>
    <row r="22" spans="1:8" ht="30">
      <c r="A22" s="10" t="s">
        <v>9</v>
      </c>
      <c r="B22" s="10" t="s">
        <v>10</v>
      </c>
      <c r="C22" s="10" t="s">
        <v>12</v>
      </c>
      <c r="D22" s="10"/>
      <c r="E22" s="4"/>
      <c r="F22" s="4"/>
      <c r="G22" s="4"/>
      <c r="H22" s="4"/>
    </row>
    <row r="23" spans="1:8">
      <c r="A23" s="10"/>
      <c r="B23" s="10"/>
      <c r="C23" s="10"/>
      <c r="D23" s="15"/>
      <c r="E23" s="16"/>
      <c r="F23" s="16"/>
      <c r="G23" s="4"/>
      <c r="H23" s="4"/>
    </row>
    <row r="24" spans="1:8">
      <c r="A24" s="9">
        <f>ASIN((SIN((B8)*PI()/180))*(TAN((D27)*PI()/180))/(COS((B8)*PI()/180)))*180/PI()</f>
        <v>-19.543087273724847</v>
      </c>
      <c r="B24" s="9">
        <f>SUM(A24/15)</f>
        <v>-1.3028724849149897</v>
      </c>
      <c r="C24" s="9">
        <f>SUM(G13/2)</f>
        <v>4.6971275150850103</v>
      </c>
      <c r="D24" s="9"/>
    </row>
    <row r="25" spans="1:8">
      <c r="A25" s="9"/>
      <c r="B25" s="9"/>
      <c r="C25" s="9"/>
      <c r="D25" s="9"/>
    </row>
    <row r="26" spans="1:8" ht="75">
      <c r="A26" s="10" t="s">
        <v>13</v>
      </c>
      <c r="B26" s="11" t="s">
        <v>14</v>
      </c>
      <c r="C26" s="11" t="s">
        <v>15</v>
      </c>
      <c r="D26" s="11" t="s">
        <v>16</v>
      </c>
      <c r="E26" s="7"/>
    </row>
    <row r="27" spans="1:8">
      <c r="A27" s="10" t="str">
        <f>LOOKUP(A4,A4)&amp;"/"&amp;LOOKUP(B4,B4)&amp;"/"&amp;LOOKUP(C4,C4)</f>
        <v>25/12/2018</v>
      </c>
      <c r="B27" s="12">
        <v>23.45</v>
      </c>
      <c r="C27" s="12" t="str">
        <f>IF((C4/4)-INT(C4/4)=0,LOOKUP(A8,A8)-1,LOOKUP(A8,A8))</f>
        <v>359</v>
      </c>
      <c r="D27" s="10">
        <f>SIN(SUM(284+C27)/365*360*PI()/180)*B27</f>
        <v>-23.38727061938625</v>
      </c>
      <c r="E27" s="8"/>
    </row>
  </sheetData>
  <sheetProtection password="8B2C" sheet="1" objects="1" scenarios="1"/>
  <mergeCells count="2">
    <mergeCell ref="B1:I1"/>
    <mergeCell ref="A19:H19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casa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Giuseppe D'Angelo</dc:creator>
  <cp:lastModifiedBy>Giuseppe D'Angelo</cp:lastModifiedBy>
  <dcterms:created xsi:type="dcterms:W3CDTF">2018-12-30T15:09:46Z</dcterms:created>
  <dcterms:modified xsi:type="dcterms:W3CDTF">2018-12-31T14:03:36Z</dcterms:modified>
</cp:coreProperties>
</file>